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Input sheet" sheetId="2" r:id="rId5"/>
  </sheets>
  <definedNames/>
  <calcPr/>
  <extLst>
    <ext uri="GoogleSheetsCustomDataVersion1">
      <go:sheetsCustomData xmlns:go="http://customooxmlschemas.google.com/" r:id="rId6" roundtripDataSignature="AMtx7mhmmfpFshblZ8ZUh6n/QPqsWTlM4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20">
      <text>
        <t xml:space="preserve">======
ID#AAAAJqAJKxg
Lia Francisco    (2020-06-10 01:55:41)
NOTE: Items in RED show unnecessary step when using  CreditBPO Rating solution</t>
      </text>
    </comment>
    <comment authorId="0" ref="E13">
      <text>
        <t xml:space="preserve">======
ID#AAAAJqAJKxc
Lia Francisco    (2020-06-10 01:55:41)
NOTE: Items in RED show unnecessary step when using  CreditBPO Rating solution</t>
      </text>
    </comment>
  </commentList>
  <extLst>
    <ext uri="GoogleSheetsCustomDataVersion1">
      <go:sheetsCustomData xmlns:go="http://customooxmlschemas.google.com/" r:id="rId1" roundtripDataSignature="AMtx7mhT7z9RhTsCxF0XY5yznSNjcyAw6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21">
      <text>
        <t xml:space="preserve">======
ID#AAAAJqAJKxs
Lia Francisco    (2020-06-10 01:55:41)
NOTE: Items in RED show unnecessary steps when using the CreditBPO Rating Solution</t>
      </text>
    </comment>
    <comment authorId="0" ref="E14">
      <text>
        <t xml:space="preserve">======
ID#AAAAJqAJKxo
Lia Francisco    (2020-06-10 01:55:41)
NOTE: Items in RED show unnecessary steps when using the CreditBPO Rating Solution</t>
      </text>
    </comment>
    <comment authorId="0" ref="D25">
      <text>
        <t xml:space="preserve">======
ID#AAAAJqAJKxk
Lia Francisco    (2020-06-10 01:55:41)
CI module is online / mobile within website.  Report submission real-time</t>
      </text>
    </comment>
  </commentList>
  <extLst>
    <ext uri="GoogleSheetsCustomDataVersion1">
      <go:sheetsCustomData xmlns:go="http://customooxmlschemas.google.com/" r:id="rId1" roundtripDataSignature="AMtx7mg2zYvK5ZAoXcap3QzD1wmarsYrrw=="/>
    </ext>
  </extLst>
</comments>
</file>

<file path=xl/sharedStrings.xml><?xml version="1.0" encoding="utf-8"?>
<sst xmlns="http://schemas.openxmlformats.org/spreadsheetml/2006/main" count="104" uniqueCount="55">
  <si>
    <t>The CreditBPO Rating Solution®:   Cost-Benefit Analysis</t>
  </si>
  <si>
    <t>Directions: Fill up items in blue to calculate the benefit</t>
  </si>
  <si>
    <t xml:space="preserve">Instructions:  Fill in the items in BLUE to derive your bank's net savings in pre-clearing customers using the CreditBPO Rating Solution® </t>
  </si>
  <si>
    <t>Assumptions:</t>
  </si>
  <si>
    <t>Account Officer</t>
  </si>
  <si>
    <t>Credit Investigator</t>
  </si>
  <si>
    <t>Manager</t>
  </si>
  <si>
    <t>Salary/ month (Php)</t>
  </si>
  <si>
    <t>Salary</t>
  </si>
  <si>
    <t>Salary/day (Php)</t>
  </si>
  <si>
    <t>Salary/day incldg mandatory benefits (Php)</t>
  </si>
  <si>
    <t>Salary/day</t>
  </si>
  <si>
    <t>Salary/day incldg mandatory benefits</t>
  </si>
  <si>
    <t>Your Current Process</t>
  </si>
  <si>
    <t>Using CreditBPO</t>
  </si>
  <si>
    <t>SAVINGS</t>
  </si>
  <si>
    <t>% Saved</t>
  </si>
  <si>
    <t>Current</t>
  </si>
  <si>
    <t>Customer Acquisition Cost</t>
  </si>
  <si>
    <t>Time to complete</t>
  </si>
  <si>
    <t>With CreditBPO</t>
  </si>
  <si>
    <t>Cost</t>
  </si>
  <si>
    <t xml:space="preserve"> (fill in the items in blue)</t>
  </si>
  <si>
    <t>(days)</t>
  </si>
  <si>
    <t>(Php)</t>
  </si>
  <si>
    <t>A. Marketing/ Sales</t>
  </si>
  <si>
    <t xml:space="preserve">   Establishing contact</t>
  </si>
  <si>
    <t xml:space="preserve">   Evaluate first customer info</t>
  </si>
  <si>
    <t xml:space="preserve">   Customer meeting</t>
  </si>
  <si>
    <t xml:space="preserve">   Debriefing</t>
  </si>
  <si>
    <t>B. Pre-clearance</t>
  </si>
  <si>
    <t xml:space="preserve">   Request documents</t>
  </si>
  <si>
    <t xml:space="preserve">   Obtain information</t>
  </si>
  <si>
    <t xml:space="preserve">   Prepare pre-clearance report</t>
  </si>
  <si>
    <t xml:space="preserve">   Follow up/ manager review of report</t>
  </si>
  <si>
    <t xml:space="preserve">   Manager makes decision</t>
  </si>
  <si>
    <t>Client to upload docs</t>
  </si>
  <si>
    <t>-</t>
  </si>
  <si>
    <t>C. Subtotal (A + B)</t>
  </si>
  <si>
    <t>Total (A+B)</t>
  </si>
  <si>
    <t>D. Credit Investigation</t>
  </si>
  <si>
    <t>Total Savings per customer acquired (A+B+C+D)</t>
  </si>
  <si>
    <t>CONCLUSION:</t>
  </si>
  <si>
    <t>This cost saved per customer acquired can be invested in marketing initiatives, promotional interest rates, other marketing PR to grow your bank's SME portfolio.  That is the benefit financial technology</t>
  </si>
  <si>
    <t>ADDITIONAL  BENEFITS</t>
  </si>
  <si>
    <t>All variable cost</t>
  </si>
  <si>
    <t>Competitiveness (Pre-banked SMEs)</t>
  </si>
  <si>
    <t>Know Your Customer (KYC)</t>
  </si>
  <si>
    <t>Objectivity of rating</t>
  </si>
  <si>
    <t>Consistency of report's tone</t>
  </si>
  <si>
    <t>Reduced talent availability risk</t>
  </si>
  <si>
    <t>Easier documentation mgmt/  Compliance</t>
  </si>
  <si>
    <t>Security</t>
  </si>
  <si>
    <t>Digital storage</t>
  </si>
  <si>
    <t>Avoids human bias that could lead to NPL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</si>
</sst>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2.0"/>
      <color theme="1"/>
      <name val="Arial"/>
    </font>
    <font>
      <sz val="18.0"/>
      <color theme="1"/>
      <name val="Calibri"/>
    </font>
    <font/>
    <font>
      <sz val="14.0"/>
      <color theme="1"/>
      <name val="Calibri"/>
    </font>
    <font>
      <sz val="12.0"/>
      <color theme="1"/>
      <name val="Calibri"/>
    </font>
    <font>
      <color theme="1"/>
      <name val="Calibri"/>
    </font>
    <font>
      <sz val="12.0"/>
      <color theme="1"/>
    </font>
    <font>
      <sz val="12.0"/>
      <color rgb="FF000000"/>
    </font>
    <font>
      <sz val="14.0"/>
      <color theme="5"/>
      <name val="Calibri"/>
    </font>
    <font>
      <b/>
      <sz val="12.0"/>
      <color theme="1"/>
      <name val="Calibri"/>
    </font>
    <font>
      <i/>
      <sz val="12.0"/>
      <color theme="1"/>
      <name val="Calibri"/>
    </font>
    <font>
      <b/>
      <sz val="14.0"/>
      <color theme="5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51F1EC"/>
        <bgColor rgb="FF51F1EC"/>
      </patternFill>
    </fill>
    <fill>
      <patternFill patternType="solid">
        <fgColor rgb="FFFF0000"/>
        <bgColor rgb="FFFF0000"/>
      </patternFill>
    </fill>
  </fills>
  <borders count="13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</border>
    <border>
      <left/>
      <top/>
    </border>
    <border>
      <top/>
    </border>
    <border>
      <right/>
      <top/>
    </border>
    <border>
      <left/>
      <right/>
      <bottom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3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/>
    </xf>
    <xf borderId="0" fillId="4" fontId="2" numFmtId="0" xfId="0" applyAlignment="1" applyFill="1" applyFont="1">
      <alignment readingOrder="0"/>
    </xf>
    <xf borderId="0" fillId="0" fontId="4" numFmtId="0" xfId="0" applyFont="1"/>
    <xf borderId="0" fillId="4" fontId="5" numFmtId="0" xfId="0" applyFont="1"/>
    <xf borderId="4" fillId="2" fontId="4" numFmtId="0" xfId="0" applyBorder="1" applyFont="1"/>
    <xf borderId="4" fillId="2" fontId="4" numFmtId="0" xfId="0" applyAlignment="1" applyBorder="1" applyFont="1">
      <alignment horizontal="center"/>
    </xf>
    <xf borderId="0" fillId="0" fontId="5" numFmtId="0" xfId="0" applyFont="1"/>
    <xf borderId="4" fillId="2" fontId="6" numFmtId="0" xfId="0" applyAlignment="1" applyBorder="1" applyFont="1">
      <alignment horizontal="center"/>
    </xf>
    <xf borderId="4" fillId="5" fontId="4" numFmtId="164" xfId="0" applyBorder="1" applyFill="1" applyFont="1" applyNumberFormat="1"/>
    <xf borderId="0" fillId="0" fontId="4" numFmtId="164" xfId="0" applyFont="1" applyNumberFormat="1"/>
    <xf borderId="4" fillId="5" fontId="6" numFmtId="164" xfId="0" applyBorder="1" applyFont="1" applyNumberFormat="1"/>
    <xf borderId="1" fillId="2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4" fillId="2" fontId="4" numFmtId="164" xfId="0" applyBorder="1" applyFont="1" applyNumberFormat="1"/>
    <xf borderId="4" fillId="5" fontId="4" numFmtId="0" xfId="0" applyBorder="1" applyFont="1"/>
    <xf borderId="4" fillId="2" fontId="4" numFmtId="9" xfId="0" applyAlignment="1" applyBorder="1" applyFont="1" applyNumberFormat="1">
      <alignment horizontal="center"/>
    </xf>
    <xf borderId="4" fillId="6" fontId="4" numFmtId="0" xfId="0" applyBorder="1" applyFill="1" applyFont="1"/>
    <xf borderId="0" fillId="0" fontId="5" numFmtId="0" xfId="0" applyAlignment="1" applyFont="1">
      <alignment readingOrder="0"/>
    </xf>
    <xf borderId="4" fillId="6" fontId="4" numFmtId="164" xfId="0" applyBorder="1" applyFont="1" applyNumberFormat="1"/>
    <xf borderId="0" fillId="0" fontId="4" numFmtId="9" xfId="0" applyAlignment="1" applyFont="1" applyNumberFormat="1">
      <alignment horizontal="center"/>
    </xf>
    <xf borderId="0" fillId="0" fontId="7" numFmtId="164" xfId="0" applyAlignment="1" applyFont="1" applyNumberFormat="1">
      <alignment horizontal="center" readingOrder="0"/>
    </xf>
    <xf borderId="0" fillId="0" fontId="2" numFmtId="0" xfId="0" applyAlignment="1" applyFont="1">
      <alignment readingOrder="0"/>
    </xf>
    <xf borderId="0" fillId="0" fontId="4" numFmtId="165" xfId="0" applyFont="1" applyNumberFormat="1"/>
    <xf borderId="4" fillId="2" fontId="7" numFmtId="0" xfId="0" applyAlignment="1" applyBorder="1" applyFont="1">
      <alignment readingOrder="0"/>
    </xf>
    <xf borderId="4" fillId="2" fontId="8" numFmtId="164" xfId="0" applyBorder="1" applyFont="1" applyNumberFormat="1"/>
    <xf borderId="4" fillId="2" fontId="8" numFmtId="9" xfId="0" applyAlignment="1" applyBorder="1" applyFont="1" applyNumberFormat="1">
      <alignment horizontal="center"/>
    </xf>
    <xf borderId="4" fillId="2" fontId="9" numFmtId="0" xfId="0" applyAlignment="1" applyBorder="1" applyFont="1">
      <alignment horizontal="center"/>
    </xf>
    <xf borderId="0" fillId="0" fontId="4" numFmtId="0" xfId="0" applyAlignment="1" applyFont="1">
      <alignment horizontal="center" vertical="center"/>
    </xf>
    <xf borderId="0" fillId="0" fontId="10" numFmtId="0" xfId="0" applyAlignment="1" applyFont="1">
      <alignment shrinkToFit="0" wrapText="1"/>
    </xf>
    <xf borderId="4" fillId="2" fontId="9" numFmtId="0" xfId="0" applyBorder="1" applyFont="1"/>
    <xf borderId="4" fillId="2" fontId="9" numFmtId="164" xfId="0" applyBorder="1" applyFont="1" applyNumberFormat="1"/>
    <xf borderId="4" fillId="2" fontId="11" numFmtId="164" xfId="0" applyBorder="1" applyFont="1" applyNumberFormat="1"/>
    <xf borderId="4" fillId="2" fontId="11" numFmtId="9" xfId="0" applyAlignment="1" applyBorder="1" applyFont="1" applyNumberFormat="1">
      <alignment horizontal="center"/>
    </xf>
    <xf borderId="5" fillId="3" fontId="4" numFmtId="0" xfId="0" applyAlignment="1" applyBorder="1" applyFont="1">
      <alignment horizontal="center" vertical="center"/>
    </xf>
    <xf borderId="6" fillId="3" fontId="10" numFmtId="0" xfId="0" applyAlignment="1" applyBorder="1" applyFont="1">
      <alignment shrinkToFit="0" wrapText="1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1057275</xdr:colOff>
      <xdr:row>21</xdr:row>
      <xdr:rowOff>38100</xdr:rowOff>
    </xdr:from>
    <xdr:ext cx="2390775" cy="514350"/>
    <xdr:sp>
      <xdr:nvSpPr>
        <xdr:cNvPr id="4" name="Shape 4"/>
        <xdr:cNvSpPr/>
      </xdr:nvSpPr>
      <xdr:spPr>
        <a:xfrm>
          <a:off x="4155375" y="3527588"/>
          <a:ext cx="2381250" cy="504825"/>
        </a:xfrm>
        <a:prstGeom prst="donut">
          <a:avLst>
            <a:gd fmla="val 9308" name="adj"/>
          </a:avLst>
        </a:prstGeom>
        <a:gradFill>
          <a:gsLst>
            <a:gs pos="0">
              <a:srgbClr val="3E7FCD"/>
            </a:gs>
            <a:gs pos="100000">
              <a:srgbClr val="96C0FF"/>
            </a:gs>
          </a:gsLst>
          <a:lin ang="16200000" scaled="0"/>
        </a:gradFill>
        <a:ln cap="flat" cmpd="sng" w="9525">
          <a:solidFill>
            <a:srgbClr val="FF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>
            <a:solidFill>
              <a:schemeClr val="dk1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1047750</xdr:colOff>
      <xdr:row>25</xdr:row>
      <xdr:rowOff>47625</xdr:rowOff>
    </xdr:from>
    <xdr:ext cx="2552700" cy="514350"/>
    <xdr:sp>
      <xdr:nvSpPr>
        <xdr:cNvPr id="3" name="Shape 3"/>
        <xdr:cNvSpPr/>
      </xdr:nvSpPr>
      <xdr:spPr>
        <a:xfrm>
          <a:off x="4074413" y="3527588"/>
          <a:ext cx="2543175" cy="504825"/>
        </a:xfrm>
        <a:prstGeom prst="donut">
          <a:avLst>
            <a:gd fmla="val 9308" name="adj"/>
          </a:avLst>
        </a:prstGeom>
        <a:gradFill>
          <a:gsLst>
            <a:gs pos="0">
              <a:srgbClr val="3E7FCD"/>
            </a:gs>
            <a:gs pos="100000">
              <a:srgbClr val="96C0FF"/>
            </a:gs>
          </a:gsLst>
          <a:lin ang="16200000" scaled="0"/>
        </a:gradFill>
        <a:ln cap="flat" cmpd="sng" w="9525">
          <a:solidFill>
            <a:srgbClr val="FF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>
            <a:solidFill>
              <a:schemeClr val="dk1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7.89"/>
    <col customWidth="1" min="2" max="2" width="15.44"/>
    <col customWidth="1" min="3" max="3" width="16.33"/>
    <col customWidth="1" min="4" max="4" width="15.44"/>
    <col customWidth="1" min="5" max="5" width="14.44"/>
    <col customWidth="1" min="6" max="6" width="14.0"/>
    <col customWidth="1" min="7" max="7" width="10.44"/>
    <col customWidth="1" min="8" max="8" width="31.67"/>
    <col customWidth="1" min="9" max="26" width="11.0"/>
  </cols>
  <sheetData>
    <row r="1" ht="15.75" customHeight="1">
      <c r="A1" s="1" t="s">
        <v>0</v>
      </c>
      <c r="B1" s="3"/>
      <c r="C1" s="3"/>
      <c r="D1" s="3"/>
      <c r="E1" s="3"/>
      <c r="F1" s="3"/>
      <c r="G1" s="4"/>
    </row>
    <row r="2" ht="15.75" customHeight="1">
      <c r="B2" s="6" t="s">
        <v>1</v>
      </c>
      <c r="C2" s="8"/>
      <c r="D2" s="8"/>
    </row>
    <row r="3" ht="15.75" customHeight="1">
      <c r="A3" s="9" t="s">
        <v>3</v>
      </c>
      <c r="B3" s="9" t="s">
        <v>4</v>
      </c>
      <c r="C3" s="10" t="s">
        <v>6</v>
      </c>
      <c r="D3" s="12" t="s">
        <v>5</v>
      </c>
      <c r="E3" s="9"/>
      <c r="F3" s="9"/>
      <c r="G3" s="9"/>
    </row>
    <row r="4" ht="15.75" customHeight="1">
      <c r="A4" s="11" t="s">
        <v>8</v>
      </c>
      <c r="B4" s="13">
        <v>25000.0</v>
      </c>
      <c r="C4" s="13">
        <f>B4*1.2</f>
        <v>30000</v>
      </c>
      <c r="D4" s="15">
        <v>20000.0</v>
      </c>
    </row>
    <row r="5" ht="15.75" customHeight="1">
      <c r="A5" s="11" t="s">
        <v>11</v>
      </c>
      <c r="B5" s="14">
        <f t="shared" ref="B5:D5" si="1">B4/5/4</f>
        <v>1250</v>
      </c>
      <c r="C5" s="14">
        <f t="shared" si="1"/>
        <v>1500</v>
      </c>
      <c r="D5" s="14">
        <f t="shared" si="1"/>
        <v>1000</v>
      </c>
    </row>
    <row r="6" ht="15.75" customHeight="1">
      <c r="A6" s="11" t="s">
        <v>12</v>
      </c>
      <c r="B6" s="14">
        <f t="shared" ref="B6:D6" si="2">B5*1.15</f>
        <v>1437.5</v>
      </c>
      <c r="C6" s="14">
        <f t="shared" si="2"/>
        <v>1725</v>
      </c>
      <c r="D6" s="14">
        <f t="shared" si="2"/>
        <v>1150</v>
      </c>
    </row>
    <row r="7" ht="15.75" customHeight="1">
      <c r="B7" s="14"/>
      <c r="C7" s="14"/>
    </row>
    <row r="8" ht="15.75" customHeight="1">
      <c r="A8" s="9"/>
      <c r="B8" s="16" t="s">
        <v>17</v>
      </c>
      <c r="C8" s="4"/>
      <c r="D8" s="16" t="s">
        <v>20</v>
      </c>
      <c r="E8" s="4"/>
      <c r="F8" s="10" t="s">
        <v>15</v>
      </c>
      <c r="G8" s="10" t="s">
        <v>16</v>
      </c>
    </row>
    <row r="9" ht="15.75" customHeight="1">
      <c r="A9" s="11" t="s">
        <v>18</v>
      </c>
      <c r="B9" s="17" t="s">
        <v>19</v>
      </c>
      <c r="C9" s="17" t="s">
        <v>21</v>
      </c>
      <c r="D9" s="17" t="s">
        <v>19</v>
      </c>
      <c r="E9" s="17" t="s">
        <v>21</v>
      </c>
      <c r="F9" s="17"/>
      <c r="G9" s="17"/>
    </row>
    <row r="10" ht="15.75" customHeight="1">
      <c r="A10" s="11" t="s">
        <v>22</v>
      </c>
      <c r="B10" s="17" t="s">
        <v>23</v>
      </c>
      <c r="C10" s="17" t="s">
        <v>24</v>
      </c>
      <c r="D10" s="17" t="s">
        <v>23</v>
      </c>
      <c r="E10" s="17" t="s">
        <v>24</v>
      </c>
      <c r="F10" s="17" t="s">
        <v>24</v>
      </c>
      <c r="G10" s="17"/>
    </row>
    <row r="11" ht="15.75" customHeight="1">
      <c r="A11" s="9" t="s">
        <v>25</v>
      </c>
      <c r="B11" s="9">
        <f t="shared" ref="B11:C11" si="3">SUM(B12:B15)</f>
        <v>1.6</v>
      </c>
      <c r="C11" s="18">
        <f t="shared" si="3"/>
        <v>2300</v>
      </c>
      <c r="D11" s="9">
        <f t="shared" ref="D11:E11" si="4">D12</f>
        <v>0.5</v>
      </c>
      <c r="E11" s="18">
        <f t="shared" si="4"/>
        <v>718.75</v>
      </c>
      <c r="F11" s="18">
        <f>C11-E11</f>
        <v>1581.25</v>
      </c>
      <c r="G11" s="20">
        <f>F11/C11</f>
        <v>0.6875</v>
      </c>
    </row>
    <row r="12" ht="15.75" customHeight="1">
      <c r="A12" s="11" t="s">
        <v>26</v>
      </c>
      <c r="B12" s="19">
        <v>0.5</v>
      </c>
      <c r="C12" s="14">
        <f t="shared" ref="C12:C15" si="5">B$6*B12</f>
        <v>718.75</v>
      </c>
      <c r="D12" s="22">
        <v>0.5</v>
      </c>
      <c r="E12" s="14">
        <f>C12</f>
        <v>718.75</v>
      </c>
      <c r="F12" s="14"/>
      <c r="G12" s="17"/>
    </row>
    <row r="13" ht="15.75" customHeight="1">
      <c r="A13" s="11" t="s">
        <v>27</v>
      </c>
      <c r="B13" s="19">
        <v>0.5</v>
      </c>
      <c r="C13" s="14">
        <f t="shared" si="5"/>
        <v>718.75</v>
      </c>
      <c r="D13" s="21"/>
      <c r="E13" s="23"/>
      <c r="F13" s="14"/>
      <c r="G13" s="17"/>
    </row>
    <row r="14" ht="15.75" customHeight="1">
      <c r="A14" s="11" t="s">
        <v>28</v>
      </c>
      <c r="B14" s="19">
        <v>0.3</v>
      </c>
      <c r="C14" s="14">
        <f t="shared" si="5"/>
        <v>431.25</v>
      </c>
      <c r="D14" s="21"/>
      <c r="E14" s="23"/>
      <c r="F14" s="14"/>
      <c r="G14" s="17"/>
    </row>
    <row r="15" ht="15.75" customHeight="1">
      <c r="A15" s="11" t="s">
        <v>29</v>
      </c>
      <c r="B15" s="19">
        <v>0.3</v>
      </c>
      <c r="C15" s="14">
        <f t="shared" si="5"/>
        <v>431.25</v>
      </c>
      <c r="D15" s="21"/>
      <c r="E15" s="23"/>
      <c r="F15" s="14"/>
      <c r="G15" s="17"/>
    </row>
    <row r="16" ht="15.75" customHeight="1">
      <c r="A16" s="9" t="s">
        <v>30</v>
      </c>
      <c r="B16" s="9">
        <f t="shared" ref="B16:C16" si="6">SUM(B17:B21)</f>
        <v>5.2</v>
      </c>
      <c r="C16" s="18">
        <f t="shared" si="6"/>
        <v>7762.5</v>
      </c>
      <c r="D16" s="9">
        <f>SUM(D17:D19)</f>
        <v>1</v>
      </c>
      <c r="E16" s="18">
        <f>SUM(E17:E21)</f>
        <v>3500</v>
      </c>
      <c r="F16" s="18">
        <f>C16-E16</f>
        <v>4262.5</v>
      </c>
      <c r="G16" s="20">
        <f>F16/C16</f>
        <v>0.5491143317</v>
      </c>
    </row>
    <row r="17" ht="15.75" customHeight="1">
      <c r="A17" s="11" t="s">
        <v>31</v>
      </c>
      <c r="B17" s="19">
        <v>1.0</v>
      </c>
      <c r="C17" s="14">
        <f t="shared" ref="C17:C20" si="7">B17*$B$6</f>
        <v>1437.5</v>
      </c>
      <c r="D17" s="22" t="s">
        <v>36</v>
      </c>
      <c r="E17" s="25" t="s">
        <v>37</v>
      </c>
      <c r="F17" s="14"/>
      <c r="G17" s="24"/>
    </row>
    <row r="18" ht="15.75" customHeight="1">
      <c r="A18" s="11" t="s">
        <v>32</v>
      </c>
      <c r="B18" s="19">
        <v>1.0</v>
      </c>
      <c r="C18" s="14">
        <f t="shared" si="7"/>
        <v>1437.5</v>
      </c>
      <c r="D18" s="22" t="s">
        <v>36</v>
      </c>
      <c r="E18" s="25" t="s">
        <v>37</v>
      </c>
      <c r="F18" s="14"/>
      <c r="G18" s="24"/>
    </row>
    <row r="19" ht="15.75" customHeight="1">
      <c r="A19" s="11" t="s">
        <v>33</v>
      </c>
      <c r="B19" s="19">
        <v>2.0</v>
      </c>
      <c r="C19" s="14">
        <f t="shared" si="7"/>
        <v>2875</v>
      </c>
      <c r="D19" s="26">
        <v>1.0</v>
      </c>
      <c r="E19" s="14">
        <v>3500.0</v>
      </c>
      <c r="F19" s="14"/>
      <c r="G19" s="24"/>
    </row>
    <row r="20" ht="15.75" customHeight="1">
      <c r="A20" s="11" t="s">
        <v>34</v>
      </c>
      <c r="B20" s="19">
        <v>0.2</v>
      </c>
      <c r="C20" s="14">
        <f t="shared" si="7"/>
        <v>287.5</v>
      </c>
      <c r="D20" s="21"/>
      <c r="E20" s="23"/>
      <c r="F20" s="14"/>
      <c r="G20" s="24"/>
    </row>
    <row r="21" ht="15.75" customHeight="1">
      <c r="A21" s="11" t="s">
        <v>35</v>
      </c>
      <c r="B21" s="19">
        <v>1.0</v>
      </c>
      <c r="C21" s="14">
        <f>B21*$C$6</f>
        <v>1725</v>
      </c>
      <c r="D21" s="21"/>
      <c r="E21" s="23"/>
      <c r="F21" s="14"/>
      <c r="G21" s="24"/>
    </row>
    <row r="22" ht="15.75" customHeight="1">
      <c r="C22" s="14"/>
      <c r="E22" s="14"/>
      <c r="F22" s="27"/>
      <c r="G22" s="24"/>
    </row>
    <row r="23" ht="15.75" customHeight="1">
      <c r="A23" s="28" t="s">
        <v>39</v>
      </c>
      <c r="B23" s="9">
        <f t="shared" ref="B23:F23" si="8">B11+B16</f>
        <v>6.8</v>
      </c>
      <c r="C23" s="18">
        <f t="shared" si="8"/>
        <v>10062.5</v>
      </c>
      <c r="D23" s="9">
        <f t="shared" si="8"/>
        <v>1.5</v>
      </c>
      <c r="E23" s="18">
        <f t="shared" si="8"/>
        <v>4218.75</v>
      </c>
      <c r="F23" s="29">
        <f t="shared" si="8"/>
        <v>5843.75</v>
      </c>
      <c r="G23" s="30">
        <f>F23/C23</f>
        <v>0.5807453416</v>
      </c>
      <c r="H23" s="14"/>
    </row>
    <row r="24" ht="15.75" customHeight="1"/>
    <row r="25" ht="15.75" customHeight="1">
      <c r="A25" s="32" t="s">
        <v>42</v>
      </c>
      <c r="B25" s="33" t="s">
        <v>43</v>
      </c>
    </row>
    <row r="26" ht="15.75" customHeight="1"/>
    <row r="27" ht="15.75" customHeight="1"/>
    <row r="28" ht="15.75" customHeight="1">
      <c r="A28" s="9" t="s">
        <v>44</v>
      </c>
    </row>
    <row r="29" ht="15.75" customHeight="1">
      <c r="A29" s="11" t="s">
        <v>45</v>
      </c>
    </row>
    <row r="30" ht="15.75" customHeight="1">
      <c r="A30" s="11" t="s">
        <v>46</v>
      </c>
    </row>
    <row r="31" ht="15.75" customHeight="1">
      <c r="A31" s="11" t="s">
        <v>47</v>
      </c>
    </row>
    <row r="32" ht="15.75" customHeight="1">
      <c r="A32" s="11" t="s">
        <v>48</v>
      </c>
    </row>
    <row r="33" ht="15.75" customHeight="1">
      <c r="A33" s="11" t="s">
        <v>49</v>
      </c>
    </row>
    <row r="34" ht="15.75" customHeight="1">
      <c r="A34" s="11" t="s">
        <v>50</v>
      </c>
    </row>
    <row r="35" ht="15.75" customHeight="1">
      <c r="A35" s="11" t="s">
        <v>51</v>
      </c>
    </row>
    <row r="36" ht="15.75" customHeight="1">
      <c r="A36" s="11" t="s">
        <v>52</v>
      </c>
    </row>
    <row r="37" ht="15.75" customHeight="1">
      <c r="A37" s="11" t="s">
        <v>53</v>
      </c>
    </row>
    <row r="38" ht="15.75" customHeight="1">
      <c r="A38" s="11" t="s">
        <v>54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5">
    <mergeCell ref="A1:G1"/>
    <mergeCell ref="B8:C8"/>
    <mergeCell ref="D8:E8"/>
    <mergeCell ref="A25:A26"/>
    <mergeCell ref="B25:G26"/>
  </mergeCells>
  <printOptions/>
  <pageMargins bottom="1.0" footer="0.0" header="0.0" left="0.75" right="0.75" top="1.0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0.67"/>
    <col customWidth="1" min="2" max="2" width="15.44"/>
    <col customWidth="1" min="3" max="3" width="16.33"/>
    <col customWidth="1" min="4" max="4" width="15.44"/>
    <col customWidth="1" min="5" max="5" width="14.44"/>
    <col customWidth="1" min="6" max="6" width="14.0"/>
    <col customWidth="1" min="7" max="7" width="12.33"/>
    <col customWidth="1" min="8" max="26" width="11.0"/>
  </cols>
  <sheetData>
    <row r="1" ht="15.75" customHeight="1">
      <c r="A1" s="2" t="s">
        <v>0</v>
      </c>
      <c r="B1" s="3"/>
      <c r="C1" s="3"/>
      <c r="D1" s="3"/>
      <c r="E1" s="3"/>
      <c r="F1" s="3"/>
      <c r="G1" s="4"/>
    </row>
    <row r="2" ht="15.75" customHeight="1">
      <c r="A2" s="5" t="s">
        <v>2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/>
    <row r="4" ht="15.75" customHeight="1">
      <c r="A4" s="9" t="s">
        <v>3</v>
      </c>
      <c r="B4" s="9" t="s">
        <v>4</v>
      </c>
      <c r="C4" s="10" t="s">
        <v>5</v>
      </c>
      <c r="D4" s="10" t="s">
        <v>6</v>
      </c>
      <c r="E4" s="9"/>
      <c r="F4" s="9"/>
      <c r="G4" s="9"/>
    </row>
    <row r="5" ht="15.75" customHeight="1">
      <c r="A5" s="11" t="s">
        <v>7</v>
      </c>
      <c r="B5" s="13"/>
      <c r="C5" s="13"/>
      <c r="D5" s="13"/>
    </row>
    <row r="6" ht="15.75" customHeight="1">
      <c r="A6" s="11" t="s">
        <v>9</v>
      </c>
      <c r="B6" s="14">
        <f t="shared" ref="B6:D6" si="1">B5/5/4</f>
        <v>0</v>
      </c>
      <c r="C6" s="14">
        <f t="shared" si="1"/>
        <v>0</v>
      </c>
      <c r="D6" s="14">
        <f t="shared" si="1"/>
        <v>0</v>
      </c>
    </row>
    <row r="7" ht="15.75" customHeight="1">
      <c r="A7" s="11" t="s">
        <v>10</v>
      </c>
      <c r="B7" s="14">
        <f t="shared" ref="B7:D7" si="2">B6*1.15</f>
        <v>0</v>
      </c>
      <c r="C7" s="14">
        <f t="shared" si="2"/>
        <v>0</v>
      </c>
      <c r="D7" s="14">
        <f t="shared" si="2"/>
        <v>0</v>
      </c>
    </row>
    <row r="8" ht="15.75" customHeight="1">
      <c r="B8" s="14"/>
      <c r="C8" s="14"/>
    </row>
    <row r="9" ht="15.75" customHeight="1">
      <c r="A9" s="9"/>
      <c r="B9" s="16" t="s">
        <v>13</v>
      </c>
      <c r="C9" s="4"/>
      <c r="D9" s="16" t="s">
        <v>14</v>
      </c>
      <c r="E9" s="4"/>
      <c r="F9" s="10" t="s">
        <v>15</v>
      </c>
      <c r="G9" s="10" t="s">
        <v>16</v>
      </c>
    </row>
    <row r="10" ht="15.75" customHeight="1">
      <c r="A10" s="11" t="s">
        <v>18</v>
      </c>
      <c r="B10" s="17" t="s">
        <v>19</v>
      </c>
      <c r="C10" s="17" t="s">
        <v>21</v>
      </c>
      <c r="D10" s="17" t="s">
        <v>19</v>
      </c>
      <c r="E10" s="17" t="s">
        <v>21</v>
      </c>
      <c r="F10" s="17"/>
      <c r="G10" s="17"/>
    </row>
    <row r="11" ht="15.75" customHeight="1">
      <c r="A11" s="11" t="s">
        <v>22</v>
      </c>
      <c r="B11" s="17" t="s">
        <v>23</v>
      </c>
      <c r="C11" s="17" t="s">
        <v>24</v>
      </c>
      <c r="D11" s="17" t="s">
        <v>23</v>
      </c>
      <c r="E11" s="17" t="s">
        <v>24</v>
      </c>
      <c r="F11" s="17" t="s">
        <v>24</v>
      </c>
      <c r="G11" s="17"/>
    </row>
    <row r="12" ht="15.75" customHeight="1">
      <c r="A12" s="9" t="s">
        <v>25</v>
      </c>
      <c r="B12" s="9">
        <f t="shared" ref="B12:C12" si="3">SUM(B13:B16)</f>
        <v>0</v>
      </c>
      <c r="C12" s="18">
        <f t="shared" si="3"/>
        <v>0</v>
      </c>
      <c r="D12" s="9">
        <f>B12</f>
        <v>0</v>
      </c>
      <c r="E12" s="18">
        <f>SUM(E13:E16)</f>
        <v>0</v>
      </c>
      <c r="F12" s="18"/>
      <c r="G12" s="10"/>
    </row>
    <row r="13" ht="15.75" customHeight="1">
      <c r="A13" s="11" t="s">
        <v>26</v>
      </c>
      <c r="B13" s="19"/>
      <c r="C13" s="14">
        <f t="shared" ref="C13:C16" si="4">B$7*B13</f>
        <v>0</v>
      </c>
      <c r="E13" s="14">
        <f>C13</f>
        <v>0</v>
      </c>
      <c r="F13" s="14"/>
      <c r="G13" s="17"/>
    </row>
    <row r="14" ht="15.75" customHeight="1">
      <c r="A14" s="11" t="s">
        <v>27</v>
      </c>
      <c r="B14" s="19"/>
      <c r="C14" s="14">
        <f t="shared" si="4"/>
        <v>0</v>
      </c>
      <c r="D14" s="21"/>
      <c r="E14" s="23"/>
      <c r="F14" s="14"/>
      <c r="G14" s="17"/>
    </row>
    <row r="15" ht="15.75" customHeight="1">
      <c r="A15" s="11" t="s">
        <v>28</v>
      </c>
      <c r="B15" s="19"/>
      <c r="C15" s="14">
        <f t="shared" si="4"/>
        <v>0</v>
      </c>
      <c r="D15" s="21"/>
      <c r="E15" s="23"/>
      <c r="F15" s="14"/>
      <c r="G15" s="17"/>
    </row>
    <row r="16" ht="15.75" customHeight="1">
      <c r="A16" s="11" t="s">
        <v>29</v>
      </c>
      <c r="B16" s="19"/>
      <c r="C16" s="14">
        <f t="shared" si="4"/>
        <v>0</v>
      </c>
      <c r="D16" s="21"/>
      <c r="E16" s="23"/>
      <c r="F16" s="14"/>
      <c r="G16" s="17"/>
    </row>
    <row r="17" ht="15.75" customHeight="1">
      <c r="A17" s="9" t="s">
        <v>30</v>
      </c>
      <c r="B17" s="9">
        <f t="shared" ref="B17:E17" si="5">SUM(B18:B22)</f>
        <v>0</v>
      </c>
      <c r="C17" s="18">
        <f t="shared" si="5"/>
        <v>0</v>
      </c>
      <c r="D17" s="9">
        <f t="shared" si="5"/>
        <v>3</v>
      </c>
      <c r="E17" s="18">
        <f t="shared" si="5"/>
        <v>3500</v>
      </c>
      <c r="F17" s="18">
        <f t="shared" ref="F17:F18" si="6">C17-E17</f>
        <v>-3500</v>
      </c>
      <c r="G17" s="20" t="str">
        <f>F17/C17</f>
        <v>#DIV/0!</v>
      </c>
    </row>
    <row r="18" ht="15.75" customHeight="1">
      <c r="A18" s="11" t="s">
        <v>31</v>
      </c>
      <c r="B18" s="19"/>
      <c r="C18" s="14">
        <f t="shared" ref="C18:C21" si="7">B18*$B$7</f>
        <v>0</v>
      </c>
      <c r="D18" s="11">
        <v>0.5</v>
      </c>
      <c r="E18" s="14">
        <f t="shared" ref="E18:E19" si="8">D18*$B$7</f>
        <v>0</v>
      </c>
      <c r="F18" s="14">
        <f t="shared" si="6"/>
        <v>0</v>
      </c>
      <c r="G18" s="24"/>
    </row>
    <row r="19" ht="15.75" customHeight="1">
      <c r="A19" s="11" t="s">
        <v>32</v>
      </c>
      <c r="B19" s="19"/>
      <c r="C19" s="14">
        <f t="shared" si="7"/>
        <v>0</v>
      </c>
      <c r="D19" s="11">
        <v>0.5</v>
      </c>
      <c r="E19" s="14">
        <f t="shared" si="8"/>
        <v>0</v>
      </c>
      <c r="F19" s="14"/>
      <c r="G19" s="24"/>
    </row>
    <row r="20" ht="15.75" customHeight="1">
      <c r="A20" s="11" t="s">
        <v>33</v>
      </c>
      <c r="B20" s="19"/>
      <c r="C20" s="14">
        <f t="shared" si="7"/>
        <v>0</v>
      </c>
      <c r="D20" s="11">
        <v>2.0</v>
      </c>
      <c r="E20" s="14">
        <v>3500.0</v>
      </c>
      <c r="F20" s="14"/>
      <c r="G20" s="24"/>
    </row>
    <row r="21" ht="15.75" customHeight="1">
      <c r="A21" s="11" t="s">
        <v>34</v>
      </c>
      <c r="B21" s="19"/>
      <c r="C21" s="14">
        <f t="shared" si="7"/>
        <v>0</v>
      </c>
      <c r="D21" s="21"/>
      <c r="E21" s="23"/>
      <c r="F21" s="14"/>
      <c r="G21" s="24"/>
    </row>
    <row r="22" ht="15.75" customHeight="1">
      <c r="A22" s="11" t="s">
        <v>35</v>
      </c>
      <c r="B22" s="19"/>
      <c r="C22" s="14">
        <f>B22*$D$7</f>
        <v>0</v>
      </c>
      <c r="D22" s="21"/>
      <c r="E22" s="23"/>
      <c r="F22" s="14"/>
      <c r="G22" s="24"/>
    </row>
    <row r="23" ht="15.75" customHeight="1">
      <c r="A23" s="9" t="s">
        <v>38</v>
      </c>
      <c r="B23" s="9">
        <f>SUM(B12:B22)</f>
        <v>0</v>
      </c>
      <c r="C23" s="18">
        <f t="shared" ref="C23:E23" si="9">SUM(C12:C18)</f>
        <v>0</v>
      </c>
      <c r="D23" s="9">
        <f t="shared" si="9"/>
        <v>3.5</v>
      </c>
      <c r="E23" s="18">
        <f t="shared" si="9"/>
        <v>3500</v>
      </c>
      <c r="F23" s="18">
        <f>F17+F18</f>
        <v>-3500</v>
      </c>
      <c r="G23" s="20" t="str">
        <f>F23/C23</f>
        <v>#DIV/0!</v>
      </c>
    </row>
    <row r="24" ht="15.75" customHeight="1">
      <c r="C24" s="14"/>
      <c r="E24" s="14"/>
      <c r="F24" s="27"/>
      <c r="G24" s="24"/>
    </row>
    <row r="25" ht="15.75" customHeight="1">
      <c r="A25" s="9" t="s">
        <v>40</v>
      </c>
      <c r="B25" s="9">
        <v>5.0</v>
      </c>
      <c r="C25" s="18">
        <f>B25*C7</f>
        <v>0</v>
      </c>
      <c r="D25" s="9">
        <v>1.0</v>
      </c>
      <c r="E25" s="18">
        <f>D25*C7</f>
        <v>0</v>
      </c>
      <c r="F25" s="18">
        <f>C25-E25</f>
        <v>0</v>
      </c>
      <c r="G25" s="20" t="str">
        <f>F25/C25</f>
        <v>#DIV/0!</v>
      </c>
    </row>
    <row r="26" ht="15.75" customHeight="1">
      <c r="G26" s="17"/>
    </row>
    <row r="27" ht="15.75" customHeight="1">
      <c r="A27" s="31" t="s">
        <v>41</v>
      </c>
      <c r="B27" s="34">
        <f t="shared" ref="B27:F27" si="10">B12+B17+B23+B25</f>
        <v>5</v>
      </c>
      <c r="C27" s="35">
        <f t="shared" si="10"/>
        <v>0</v>
      </c>
      <c r="D27" s="34">
        <f t="shared" si="10"/>
        <v>7.5</v>
      </c>
      <c r="E27" s="35">
        <f t="shared" si="10"/>
        <v>7000</v>
      </c>
      <c r="F27" s="36">
        <f t="shared" si="10"/>
        <v>-7000</v>
      </c>
      <c r="G27" s="37" t="str">
        <f>F27/C27</f>
        <v>#DIV/0!</v>
      </c>
    </row>
    <row r="28" ht="15.75" customHeight="1"/>
    <row r="29" ht="15.75" customHeight="1">
      <c r="A29" s="38" t="s">
        <v>42</v>
      </c>
      <c r="B29" s="39" t="s">
        <v>43</v>
      </c>
      <c r="C29" s="40"/>
      <c r="D29" s="40"/>
      <c r="E29" s="40"/>
      <c r="F29" s="40"/>
      <c r="G29" s="41"/>
    </row>
    <row r="30" ht="15.75" customHeight="1">
      <c r="A30" s="42"/>
      <c r="B30" s="43"/>
      <c r="C30" s="44"/>
      <c r="D30" s="44"/>
      <c r="E30" s="44"/>
      <c r="F30" s="44"/>
      <c r="G30" s="45"/>
    </row>
    <row r="31" ht="15.75" customHeight="1"/>
    <row r="32" ht="15.75" customHeight="1">
      <c r="A32" s="9" t="s">
        <v>44</v>
      </c>
    </row>
    <row r="33" ht="15.75" customHeight="1">
      <c r="A33" s="11" t="s">
        <v>45</v>
      </c>
    </row>
    <row r="34" ht="15.75" customHeight="1">
      <c r="A34" s="11" t="s">
        <v>46</v>
      </c>
    </row>
    <row r="35" ht="15.75" customHeight="1">
      <c r="A35" s="11" t="s">
        <v>47</v>
      </c>
    </row>
    <row r="36" ht="15.75" customHeight="1">
      <c r="A36" s="11" t="s">
        <v>48</v>
      </c>
    </row>
    <row r="37" ht="15.75" customHeight="1">
      <c r="A37" s="11" t="s">
        <v>49</v>
      </c>
    </row>
    <row r="38" ht="15.75" customHeight="1">
      <c r="A38" s="11" t="s">
        <v>50</v>
      </c>
    </row>
    <row r="39" ht="15.75" customHeight="1">
      <c r="A39" s="11" t="s">
        <v>51</v>
      </c>
    </row>
    <row r="40" ht="15.75" customHeight="1">
      <c r="A40" s="11" t="s">
        <v>52</v>
      </c>
    </row>
    <row r="41" ht="15.75" customHeight="1">
      <c r="A41" s="11" t="s">
        <v>53</v>
      </c>
    </row>
    <row r="42" ht="15.75" customHeight="1">
      <c r="A42" s="11" t="s">
        <v>54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G1"/>
    <mergeCell ref="A2:G2"/>
    <mergeCell ref="B9:C9"/>
    <mergeCell ref="D9:E9"/>
    <mergeCell ref="A29:A30"/>
    <mergeCell ref="B29:G30"/>
  </mergeCells>
  <printOptions/>
  <pageMargins bottom="1.0" footer="0.0" header="0.0" left="0.75" right="0.75" top="1.0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2016-09-01T09:47:33Z</dcterms:created>
  <dc:creator>Lia Francisco</dc:creator>
</cp:coreProperties>
</file>